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ipes\Dropbox\DAYCARE\Joy\joy  comparison table\tableau frais par jour 2026\"/>
    </mc:Choice>
  </mc:AlternateContent>
  <xr:revisionPtr revIDLastSave="0" documentId="13_ncr:1_{9119A520-8E8F-4BDE-829C-949A479FD4F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M9" i="1"/>
  <c r="L9" i="1"/>
  <c r="C24" i="1"/>
  <c r="D24" i="1" s="1"/>
  <c r="O9" i="1" s="1"/>
  <c r="A16" i="1"/>
  <c r="A11" i="1"/>
  <c r="A12" i="1"/>
  <c r="A13" i="1"/>
  <c r="A14" i="1"/>
  <c r="A15" i="1"/>
  <c r="A10" i="1"/>
  <c r="L10" i="1"/>
  <c r="D9" i="1"/>
  <c r="D11" i="1"/>
  <c r="D10" i="1"/>
  <c r="L6" i="1"/>
  <c r="D6" i="1"/>
  <c r="C25" i="1"/>
  <c r="D25" i="1" s="1"/>
  <c r="C26" i="1"/>
  <c r="D26" i="1" s="1"/>
  <c r="C27" i="1"/>
  <c r="D27" i="1" s="1"/>
  <c r="C28" i="1"/>
  <c r="D28" i="1" s="1"/>
  <c r="E9" i="1" l="1"/>
  <c r="F9" i="1" s="1"/>
  <c r="L16" i="1"/>
  <c r="M16" i="1" s="1"/>
  <c r="N16" i="1" s="1"/>
  <c r="E10" i="1"/>
  <c r="F10" i="1" s="1"/>
  <c r="G10" i="1" s="1"/>
  <c r="L11" i="1"/>
  <c r="M11" i="1" s="1"/>
  <c r="N11" i="1" s="1"/>
  <c r="M10" i="1"/>
  <c r="N10" i="1" s="1"/>
  <c r="D14" i="1"/>
  <c r="E14" i="1" s="1"/>
  <c r="F14" i="1" s="1"/>
  <c r="D13" i="1"/>
  <c r="E13" i="1" s="1"/>
  <c r="F13" i="1" s="1"/>
  <c r="L14" i="1"/>
  <c r="M14" i="1" s="1"/>
  <c r="N14" i="1" s="1"/>
  <c r="D12" i="1"/>
  <c r="E12" i="1" s="1"/>
  <c r="F12" i="1" s="1"/>
  <c r="L13" i="1"/>
  <c r="M13" i="1" s="1"/>
  <c r="N13" i="1" s="1"/>
  <c r="D16" i="1"/>
  <c r="E16" i="1" s="1"/>
  <c r="F16" i="1" s="1"/>
  <c r="D15" i="1"/>
  <c r="E15" i="1" s="1"/>
  <c r="F15" i="1" s="1"/>
  <c r="L15" i="1"/>
  <c r="M15" i="1" s="1"/>
  <c r="N15" i="1" s="1"/>
  <c r="E11" i="1"/>
  <c r="F11" i="1" s="1"/>
  <c r="L12" i="1"/>
  <c r="M12" i="1" s="1"/>
  <c r="N12" i="1" s="1"/>
  <c r="I9" i="1" l="1"/>
  <c r="H9" i="1"/>
  <c r="G9" i="1"/>
  <c r="K16" i="1"/>
  <c r="J16" i="1"/>
  <c r="I16" i="1"/>
  <c r="H16" i="1"/>
  <c r="G16" i="1"/>
  <c r="I10" i="1"/>
  <c r="H10" i="1"/>
  <c r="J10" i="1"/>
  <c r="K10" i="1"/>
  <c r="H11" i="1"/>
  <c r="G11" i="1"/>
  <c r="K11" i="1"/>
  <c r="J11" i="1"/>
  <c r="I11" i="1"/>
  <c r="H15" i="1"/>
  <c r="K15" i="1"/>
  <c r="G15" i="1"/>
  <c r="J15" i="1"/>
  <c r="I15" i="1"/>
  <c r="K14" i="1"/>
  <c r="I14" i="1"/>
  <c r="H14" i="1"/>
  <c r="J14" i="1"/>
  <c r="G14" i="1"/>
  <c r="G12" i="1"/>
  <c r="K12" i="1"/>
  <c r="J12" i="1"/>
  <c r="I12" i="1"/>
  <c r="H12" i="1"/>
  <c r="J13" i="1"/>
  <c r="I13" i="1"/>
  <c r="H13" i="1"/>
  <c r="G13" i="1"/>
  <c r="K13" i="1"/>
  <c r="J9" i="1"/>
  <c r="K9" i="1"/>
  <c r="R9" i="1"/>
  <c r="Q9" i="1"/>
  <c r="P9" i="1"/>
  <c r="S9" i="1"/>
  <c r="S12" i="1"/>
  <c r="R12" i="1"/>
  <c r="Q12" i="1"/>
  <c r="P12" i="1"/>
  <c r="O12" i="1"/>
  <c r="S14" i="1"/>
  <c r="R14" i="1"/>
  <c r="Q14" i="1"/>
  <c r="P14" i="1"/>
  <c r="O14" i="1"/>
  <c r="S15" i="1"/>
  <c r="R15" i="1"/>
  <c r="Q15" i="1"/>
  <c r="P15" i="1"/>
  <c r="O15" i="1"/>
  <c r="S10" i="1"/>
  <c r="R10" i="1"/>
  <c r="Q10" i="1"/>
  <c r="P10" i="1"/>
  <c r="O10" i="1"/>
  <c r="S11" i="1"/>
  <c r="R11" i="1"/>
  <c r="Q11" i="1"/>
  <c r="P11" i="1"/>
  <c r="O11" i="1"/>
  <c r="S13" i="1"/>
  <c r="R13" i="1"/>
  <c r="Q13" i="1"/>
  <c r="P13" i="1"/>
  <c r="O13" i="1"/>
  <c r="R16" i="1"/>
  <c r="Q16" i="1"/>
  <c r="P16" i="1"/>
  <c r="O16" i="1"/>
  <c r="S16" i="1"/>
</calcChain>
</file>

<file path=xl/sharedStrings.xml><?xml version="1.0" encoding="utf-8"?>
<sst xmlns="http://schemas.openxmlformats.org/spreadsheetml/2006/main" count="41" uniqueCount="35">
  <si>
    <t>Revenu familial ($)</t>
  </si>
  <si>
    <t>0-18 mois</t>
  </si>
  <si>
    <t>18 mois +</t>
  </si>
  <si>
    <t>Taux du crédit d'impôt (%)</t>
  </si>
  <si>
    <t>supérieur à</t>
  </si>
  <si>
    <t>sans dépasser</t>
  </si>
  <si>
    <t>ou plus</t>
  </si>
  <si>
    <t>Tranche de revenu imposable</t>
  </si>
  <si>
    <t>Taux marginal d'imposition fédéral</t>
  </si>
  <si>
    <t>0-18 mois Crédit d'impôt remboursable</t>
  </si>
  <si>
    <t>18 mois + Crédit d'impôt remboursable</t>
  </si>
  <si>
    <t>0-18 mois 
Coût par année après crédit</t>
  </si>
  <si>
    <t>0-18 mois 
Coût par jour après crédit</t>
  </si>
  <si>
    <t>18 mois + 
Coût par année après crédit</t>
  </si>
  <si>
    <t>18 mois + 
Coût par jour après crédit</t>
  </si>
  <si>
    <t>Déduction du revenu imposable total</t>
  </si>
  <si>
    <t>Déduction du revenu imposable par jour</t>
  </si>
  <si>
    <r>
      <t xml:space="preserve">Vous pouvez </t>
    </r>
    <r>
      <rPr>
        <b/>
        <sz val="11"/>
        <color theme="1"/>
        <rFont val="Calibri"/>
        <family val="2"/>
        <scheme val="minor"/>
      </rPr>
      <t>déduire les frais de garde</t>
    </r>
    <r>
      <rPr>
        <sz val="11"/>
        <color theme="1"/>
        <rFont val="Calibri"/>
        <family val="2"/>
        <scheme val="minor"/>
      </rPr>
      <t xml:space="preserve"> du </t>
    </r>
    <r>
      <rPr>
        <b/>
        <sz val="11"/>
        <color theme="1"/>
        <rFont val="Calibri"/>
        <family val="2"/>
        <scheme val="minor"/>
      </rPr>
      <t>revenu de la personne ayant le revenu le plus faible</t>
    </r>
    <r>
      <rPr>
        <sz val="11"/>
        <color theme="1"/>
        <rFont val="Calibri"/>
        <family val="2"/>
        <scheme val="minor"/>
      </rPr>
      <t xml:space="preserve"> du couple.</t>
    </r>
  </si>
  <si>
    <t>Cette déduction réduit votre revenu imposable, ce qui diminue votre impôt à payer.</t>
  </si>
  <si>
    <t>De 0 $ à 55 867 $</t>
  </si>
  <si>
    <t>Tranche de revenu imposable de la personne ayant le revenu le plus faible du couple</t>
  </si>
  <si>
    <t>Frais de garde par jour</t>
  </si>
  <si>
    <t>Après crédit d'impôt remboursable provincial et déduction de impôt à payer fédéral</t>
  </si>
  <si>
    <r>
      <t xml:space="preserve">De </t>
    </r>
    <r>
      <rPr>
        <b/>
        <sz val="11"/>
        <color theme="1"/>
        <rFont val="Calibri"/>
        <family val="2"/>
        <scheme val="minor"/>
      </rPr>
      <t>0 $ à 58 523 $</t>
    </r>
  </si>
  <si>
    <r>
      <t xml:space="preserve">De </t>
    </r>
    <r>
      <rPr>
        <b/>
        <sz val="11"/>
        <color theme="1"/>
        <rFont val="Calibri"/>
        <family val="2"/>
        <scheme val="minor"/>
      </rPr>
      <t>58 523 $ à 117 045 $</t>
    </r>
  </si>
  <si>
    <r>
      <t xml:space="preserve">De </t>
    </r>
    <r>
      <rPr>
        <b/>
        <sz val="11"/>
        <color theme="1"/>
        <rFont val="Calibri"/>
        <family val="2"/>
        <scheme val="minor"/>
      </rPr>
      <t>117 045 $ à 181 440 $</t>
    </r>
  </si>
  <si>
    <r>
      <t xml:space="preserve">De </t>
    </r>
    <r>
      <rPr>
        <b/>
        <sz val="11"/>
        <color theme="1"/>
        <rFont val="Calibri"/>
        <family val="2"/>
        <scheme val="minor"/>
      </rPr>
      <t>181 440 $ à 258 482 $</t>
    </r>
  </si>
  <si>
    <t>Plus de 258 482 $</t>
  </si>
  <si>
    <t>Taux d’imposition fédéraux – 2026</t>
  </si>
  <si>
    <t>De
0$ à 
58 523$</t>
  </si>
  <si>
    <t>De
58 523$ à 
117 045$</t>
  </si>
  <si>
    <t>De
117 045$ à 
173 205$</t>
  </si>
  <si>
    <t>Plus de 
258 482 $</t>
  </si>
  <si>
    <t>De
173 205$ à 
258 482$</t>
  </si>
  <si>
    <t>Plus de
258 482 $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</si>
</sst>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4B4B4B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274A9"/>
        <bgColor indexed="64"/>
      </patternFill>
    </fill>
    <fill>
      <patternFill patternType="solid">
        <fgColor rgb="FFDBF2F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/>
      <top/>
      <bottom style="medium">
        <color rgb="FFDEDED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indexed="64"/>
      </right>
      <top/>
      <bottom style="medium">
        <color rgb="FFDEDEDE"/>
      </bottom>
      <diagonal/>
    </border>
    <border>
      <left style="medium">
        <color indexed="64"/>
      </left>
      <right style="medium">
        <color rgb="FFDEDEDE"/>
      </right>
      <top style="medium">
        <color rgb="FFDEDEDE"/>
      </top>
      <bottom style="medium">
        <color rgb="FFDEDEDE"/>
      </bottom>
      <diagonal/>
    </border>
    <border>
      <left style="medium">
        <color rgb="FFDEDEDE"/>
      </left>
      <right style="medium">
        <color indexed="64"/>
      </right>
      <top style="medium">
        <color rgb="FFDEDEDE"/>
      </top>
      <bottom style="medium">
        <color rgb="FFDEDEDE"/>
      </bottom>
      <diagonal/>
    </border>
    <border>
      <left style="medium">
        <color indexed="64"/>
      </left>
      <right style="medium">
        <color rgb="FFDEDEDE"/>
      </right>
      <top style="medium">
        <color rgb="FFDEDEDE"/>
      </top>
      <bottom style="medium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indexed="64"/>
      </bottom>
      <diagonal/>
    </border>
    <border>
      <left style="medium">
        <color rgb="FFDEDEDE"/>
      </left>
      <right style="medium">
        <color indexed="64"/>
      </right>
      <top style="medium">
        <color rgb="FFDEDEDE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DEDEDE"/>
      </bottom>
      <diagonal/>
    </border>
    <border>
      <left/>
      <right style="medium">
        <color rgb="FFDEDEDE"/>
      </right>
      <top style="medium">
        <color indexed="64"/>
      </top>
      <bottom style="medium">
        <color rgb="FFDEDEDE"/>
      </bottom>
      <diagonal/>
    </border>
    <border>
      <left style="medium">
        <color rgb="FFDEDEDE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DEDED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DEDEDE"/>
      </right>
      <top style="medium">
        <color indexed="64"/>
      </top>
      <bottom/>
      <diagonal/>
    </border>
    <border>
      <left style="medium">
        <color rgb="FFDEDEDE"/>
      </left>
      <right style="medium">
        <color rgb="FFDEDEDE"/>
      </right>
      <top style="medium">
        <color indexed="64"/>
      </top>
      <bottom/>
      <diagonal/>
    </border>
    <border>
      <left style="medium">
        <color indexed="64"/>
      </left>
      <right style="medium">
        <color rgb="FFDEDEDE"/>
      </right>
      <top/>
      <bottom style="medium">
        <color indexed="64"/>
      </bottom>
      <diagonal/>
    </border>
    <border>
      <left style="medium">
        <color rgb="FFDEDEDE"/>
      </left>
      <right style="medium">
        <color rgb="FFDEDEDE"/>
      </right>
      <top/>
      <bottom style="medium">
        <color indexed="64"/>
      </bottom>
      <diagonal/>
    </border>
    <border>
      <left style="medium">
        <color rgb="FFDEDEDE"/>
      </left>
      <right/>
      <top style="medium">
        <color rgb="FFDEDEDE"/>
      </top>
      <bottom style="medium">
        <color rgb="FFDEDEDE"/>
      </bottom>
      <diagonal/>
    </border>
    <border>
      <left style="medium">
        <color rgb="FFDEDEDE"/>
      </left>
      <right/>
      <top style="medium">
        <color rgb="FFDEDEDE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1" applyFont="1"/>
    <xf numFmtId="43" fontId="0" fillId="0" borderId="0" xfId="0" applyNumberFormat="1"/>
    <xf numFmtId="43" fontId="5" fillId="2" borderId="1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43" fontId="5" fillId="2" borderId="10" xfId="1" applyFont="1" applyFill="1" applyBorder="1" applyAlignment="1">
      <alignment horizontal="right" vertical="center" wrapText="1"/>
    </xf>
    <xf numFmtId="43" fontId="5" fillId="2" borderId="12" xfId="1" applyFont="1" applyFill="1" applyBorder="1" applyAlignment="1">
      <alignment horizontal="right" vertical="center" wrapText="1"/>
    </xf>
    <xf numFmtId="43" fontId="5" fillId="2" borderId="13" xfId="1" applyFont="1" applyFill="1" applyBorder="1" applyAlignment="1">
      <alignment horizontal="right" vertical="center" wrapText="1"/>
    </xf>
    <xf numFmtId="9" fontId="5" fillId="2" borderId="11" xfId="2" applyFont="1" applyFill="1" applyBorder="1" applyAlignment="1">
      <alignment horizontal="right" vertical="center" wrapText="1"/>
    </xf>
    <xf numFmtId="9" fontId="5" fillId="2" borderId="14" xfId="2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18" xfId="0" applyBorder="1"/>
    <xf numFmtId="43" fontId="2" fillId="5" borderId="19" xfId="1" applyFont="1" applyFill="1" applyBorder="1"/>
    <xf numFmtId="0" fontId="0" fillId="5" borderId="20" xfId="0" applyFill="1" applyBorder="1"/>
    <xf numFmtId="0" fontId="2" fillId="5" borderId="20" xfId="0" applyFont="1" applyFill="1" applyBorder="1"/>
    <xf numFmtId="43" fontId="2" fillId="5" borderId="19" xfId="1" applyFont="1" applyFill="1" applyBorder="1" applyAlignment="1">
      <alignment horizontal="center"/>
    </xf>
    <xf numFmtId="43" fontId="5" fillId="2" borderId="8" xfId="1" applyFont="1" applyFill="1" applyBorder="1" applyAlignment="1">
      <alignment horizontal="right" vertical="center" wrapText="1"/>
    </xf>
    <xf numFmtId="43" fontId="5" fillId="2" borderId="2" xfId="1" applyFont="1" applyFill="1" applyBorder="1" applyAlignment="1">
      <alignment horizontal="right" vertical="center" wrapText="1"/>
    </xf>
    <xf numFmtId="9" fontId="5" fillId="2" borderId="9" xfId="2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9" fillId="0" borderId="0" xfId="0" applyFont="1"/>
    <xf numFmtId="43" fontId="5" fillId="5" borderId="26" xfId="1" applyFont="1" applyFill="1" applyBorder="1" applyAlignment="1">
      <alignment horizontal="right" vertical="center" wrapText="1"/>
    </xf>
    <xf numFmtId="43" fontId="5" fillId="5" borderId="27" xfId="1" applyFont="1" applyFill="1" applyBorder="1" applyAlignment="1">
      <alignment horizontal="right" vertical="center" wrapText="1"/>
    </xf>
    <xf numFmtId="0" fontId="0" fillId="0" borderId="28" xfId="0" applyBorder="1"/>
    <xf numFmtId="43" fontId="5" fillId="5" borderId="3" xfId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3" fillId="3" borderId="23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43" fontId="5" fillId="6" borderId="8" xfId="1" applyFont="1" applyFill="1" applyBorder="1" applyAlignment="1">
      <alignment horizontal="right" vertical="center" wrapText="1"/>
    </xf>
    <xf numFmtId="43" fontId="5" fillId="6" borderId="2" xfId="1" applyFont="1" applyFill="1" applyBorder="1" applyAlignment="1">
      <alignment horizontal="right" vertical="center" wrapText="1"/>
    </xf>
    <xf numFmtId="43" fontId="5" fillId="6" borderId="9" xfId="1" applyFont="1" applyFill="1" applyBorder="1" applyAlignment="1">
      <alignment horizontal="right" vertical="center" wrapText="1"/>
    </xf>
    <xf numFmtId="43" fontId="5" fillId="6" borderId="10" xfId="1" applyFont="1" applyFill="1" applyBorder="1" applyAlignment="1">
      <alignment horizontal="right" vertical="center" wrapText="1"/>
    </xf>
    <xf numFmtId="43" fontId="5" fillId="6" borderId="1" xfId="1" applyFont="1" applyFill="1" applyBorder="1" applyAlignment="1">
      <alignment horizontal="right" vertical="center" wrapText="1"/>
    </xf>
    <xf numFmtId="43" fontId="5" fillId="6" borderId="11" xfId="1" applyFont="1" applyFill="1" applyBorder="1" applyAlignment="1">
      <alignment horizontal="right" vertical="center" wrapText="1"/>
    </xf>
    <xf numFmtId="43" fontId="5" fillId="6" borderId="12" xfId="1" applyFont="1" applyFill="1" applyBorder="1" applyAlignment="1">
      <alignment horizontal="right" vertical="center" wrapText="1"/>
    </xf>
    <xf numFmtId="43" fontId="5" fillId="6" borderId="13" xfId="1" applyFont="1" applyFill="1" applyBorder="1" applyAlignment="1">
      <alignment horizontal="right" vertical="center" wrapText="1"/>
    </xf>
    <xf numFmtId="43" fontId="5" fillId="6" borderId="14" xfId="1" applyFont="1" applyFill="1" applyBorder="1" applyAlignment="1">
      <alignment horizontal="right" vertical="center" wrapText="1"/>
    </xf>
    <xf numFmtId="0" fontId="10" fillId="7" borderId="22" xfId="0" applyFont="1" applyFill="1" applyBorder="1" applyAlignment="1">
      <alignment horizontal="center" vertical="top" wrapText="1"/>
    </xf>
    <xf numFmtId="0" fontId="10" fillId="7" borderId="23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horizontal="center" vertical="top" wrapText="1"/>
    </xf>
    <xf numFmtId="0" fontId="10" fillId="7" borderId="24" xfId="0" applyFont="1" applyFill="1" applyBorder="1" applyAlignment="1">
      <alignment horizontal="center" vertical="top" wrapText="1"/>
    </xf>
    <xf numFmtId="0" fontId="10" fillId="7" borderId="25" xfId="0" applyFont="1" applyFill="1" applyBorder="1" applyAlignment="1">
      <alignment horizontal="center" vertical="top" wrapText="1"/>
    </xf>
    <xf numFmtId="0" fontId="10" fillId="7" borderId="21" xfId="0" applyFont="1" applyFill="1" applyBorder="1" applyAlignment="1">
      <alignment horizontal="center" vertical="top" wrapText="1"/>
    </xf>
    <xf numFmtId="43" fontId="5" fillId="8" borderId="8" xfId="1" applyFont="1" applyFill="1" applyBorder="1" applyAlignment="1">
      <alignment horizontal="right" vertical="center" wrapText="1"/>
    </xf>
    <xf numFmtId="43" fontId="5" fillId="8" borderId="2" xfId="1" applyFont="1" applyFill="1" applyBorder="1" applyAlignment="1">
      <alignment horizontal="right" vertical="center" wrapText="1"/>
    </xf>
    <xf numFmtId="43" fontId="5" fillId="8" borderId="10" xfId="1" applyFont="1" applyFill="1" applyBorder="1" applyAlignment="1">
      <alignment horizontal="right" vertical="center" wrapText="1"/>
    </xf>
    <xf numFmtId="43" fontId="5" fillId="8" borderId="1" xfId="1" applyFont="1" applyFill="1" applyBorder="1" applyAlignment="1">
      <alignment horizontal="right" vertical="center" wrapText="1"/>
    </xf>
    <xf numFmtId="43" fontId="5" fillId="8" borderId="12" xfId="1" applyFont="1" applyFill="1" applyBorder="1" applyAlignment="1">
      <alignment horizontal="right" vertical="center" wrapText="1"/>
    </xf>
    <xf numFmtId="43" fontId="5" fillId="8" borderId="13" xfId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C36" sqref="C36"/>
    </sheetView>
  </sheetViews>
  <sheetFormatPr defaultRowHeight="14.5" x14ac:dyDescent="0.35"/>
  <cols>
    <col min="1" max="1" width="23.7265625" customWidth="1"/>
    <col min="2" max="3" width="16.453125" customWidth="1"/>
    <col min="4" max="6" width="16.453125" hidden="1" customWidth="1"/>
    <col min="7" max="7" width="16.453125" customWidth="1"/>
    <col min="8" max="11" width="14.54296875" customWidth="1"/>
    <col min="12" max="12" width="14.54296875" hidden="1" customWidth="1"/>
    <col min="13" max="13" width="16.54296875" hidden="1" customWidth="1"/>
    <col min="14" max="14" width="14.54296875" hidden="1" customWidth="1"/>
    <col min="15" max="19" width="13.81640625" customWidth="1"/>
  </cols>
  <sheetData>
    <row r="1" spans="1:19" ht="15.5" x14ac:dyDescent="0.35">
      <c r="A1" s="26" t="s">
        <v>21</v>
      </c>
    </row>
    <row r="2" spans="1:19" x14ac:dyDescent="0.35">
      <c r="A2" t="s">
        <v>22</v>
      </c>
    </row>
    <row r="3" spans="1:19" x14ac:dyDescent="0.35">
      <c r="A3" s="31">
        <v>2026</v>
      </c>
    </row>
    <row r="4" spans="1:19" ht="15" thickBot="1" x14ac:dyDescent="0.4"/>
    <row r="5" spans="1:19" x14ac:dyDescent="0.35">
      <c r="A5" s="29"/>
      <c r="C5" s="15"/>
      <c r="D5" s="44" t="s">
        <v>1</v>
      </c>
      <c r="E5" s="45"/>
      <c r="F5" s="45"/>
      <c r="G5" s="45"/>
      <c r="H5" s="45"/>
      <c r="I5" s="45"/>
      <c r="J5" s="45"/>
      <c r="K5" s="46"/>
      <c r="L5" s="44" t="s">
        <v>2</v>
      </c>
      <c r="M5" s="45"/>
      <c r="N5" s="45"/>
      <c r="O5" s="45"/>
      <c r="P5" s="45"/>
      <c r="Q5" s="45"/>
      <c r="R5" s="45"/>
      <c r="S5" s="46"/>
    </row>
    <row r="6" spans="1:19" ht="15" thickBot="1" x14ac:dyDescent="0.4">
      <c r="A6" s="32"/>
      <c r="B6" s="33"/>
      <c r="C6" s="16"/>
      <c r="D6" s="17">
        <f>65.25*260</f>
        <v>16965</v>
      </c>
      <c r="E6" s="18"/>
      <c r="F6" s="19"/>
      <c r="G6" s="36" t="s">
        <v>20</v>
      </c>
      <c r="H6" s="36"/>
      <c r="I6" s="36"/>
      <c r="J6" s="36"/>
      <c r="K6" s="37"/>
      <c r="L6" s="20">
        <f>60.25*260</f>
        <v>15665</v>
      </c>
      <c r="M6" s="19"/>
      <c r="N6" s="19"/>
      <c r="O6" s="36" t="s">
        <v>20</v>
      </c>
      <c r="P6" s="36"/>
      <c r="Q6" s="36"/>
      <c r="R6" s="36"/>
      <c r="S6" s="37"/>
    </row>
    <row r="7" spans="1:19" ht="15" customHeight="1" thickBot="1" x14ac:dyDescent="0.4">
      <c r="A7" s="40" t="s">
        <v>0</v>
      </c>
      <c r="B7" s="41"/>
      <c r="C7" s="38" t="s">
        <v>3</v>
      </c>
      <c r="D7" s="42" t="s">
        <v>9</v>
      </c>
      <c r="E7" s="34" t="s">
        <v>11</v>
      </c>
      <c r="F7" s="38" t="s">
        <v>12</v>
      </c>
      <c r="G7" s="56" t="s">
        <v>29</v>
      </c>
      <c r="H7" s="57" t="s">
        <v>30</v>
      </c>
      <c r="I7" s="57" t="s">
        <v>31</v>
      </c>
      <c r="J7" s="57" t="s">
        <v>33</v>
      </c>
      <c r="K7" s="58" t="s">
        <v>32</v>
      </c>
      <c r="L7" s="56" t="s">
        <v>10</v>
      </c>
      <c r="M7" s="57" t="s">
        <v>13</v>
      </c>
      <c r="N7" s="57" t="s">
        <v>14</v>
      </c>
      <c r="O7" s="57" t="s">
        <v>29</v>
      </c>
      <c r="P7" s="57" t="s">
        <v>30</v>
      </c>
      <c r="Q7" s="57" t="s">
        <v>31</v>
      </c>
      <c r="R7" s="57" t="s">
        <v>33</v>
      </c>
      <c r="S7" s="58" t="s">
        <v>34</v>
      </c>
    </row>
    <row r="8" spans="1:19" ht="37.15" customHeight="1" thickBot="1" x14ac:dyDescent="0.4">
      <c r="A8" s="24" t="s">
        <v>4</v>
      </c>
      <c r="B8" s="25" t="s">
        <v>5</v>
      </c>
      <c r="C8" s="39"/>
      <c r="D8" s="43"/>
      <c r="E8" s="35"/>
      <c r="F8" s="39"/>
      <c r="G8" s="59" t="s">
        <v>19</v>
      </c>
      <c r="H8" s="60"/>
      <c r="I8" s="60"/>
      <c r="J8" s="60"/>
      <c r="K8" s="61"/>
      <c r="L8" s="59"/>
      <c r="M8" s="60"/>
      <c r="N8" s="60"/>
      <c r="O8" s="60" t="s">
        <v>19</v>
      </c>
      <c r="P8" s="60"/>
      <c r="Q8" s="60"/>
      <c r="R8" s="60"/>
      <c r="S8" s="61"/>
    </row>
    <row r="9" spans="1:19" ht="15" thickBot="1" x14ac:dyDescent="0.4">
      <c r="A9" s="62">
        <v>0</v>
      </c>
      <c r="B9" s="63">
        <v>25305</v>
      </c>
      <c r="C9" s="23">
        <v>0.78</v>
      </c>
      <c r="D9" s="21">
        <f>C9*$D$6</f>
        <v>13232.7</v>
      </c>
      <c r="E9" s="22">
        <f t="shared" ref="E9:E16" si="0">$D$6-D9</f>
        <v>3732.2999999999993</v>
      </c>
      <c r="F9" s="30">
        <f>E9/260</f>
        <v>14.354999999999997</v>
      </c>
      <c r="G9" s="47">
        <f t="shared" ref="G9:G16" si="1">F9-$D$24</f>
        <v>10.04730769230769</v>
      </c>
      <c r="H9" s="48">
        <f>F9-$D$25</f>
        <v>8.0473076923076903</v>
      </c>
      <c r="I9" s="48">
        <f>F9-$D$26</f>
        <v>6.3549999999999969</v>
      </c>
      <c r="J9" s="48">
        <f>F9-$D$27</f>
        <v>5.4319230769230735</v>
      </c>
      <c r="K9" s="49">
        <f>F9-$D$28</f>
        <v>4.2011538461538436</v>
      </c>
      <c r="L9" s="47">
        <f>C9*$L$6</f>
        <v>12218.7</v>
      </c>
      <c r="M9" s="48">
        <f>$L$6-L9</f>
        <v>3446.2999999999993</v>
      </c>
      <c r="N9" s="48">
        <f>M9/260</f>
        <v>13.254999999999997</v>
      </c>
      <c r="O9" s="48">
        <f>N9-$D$24</f>
        <v>8.9473076923076889</v>
      </c>
      <c r="P9" s="48">
        <f>N9-$D$25</f>
        <v>6.9473076923076897</v>
      </c>
      <c r="Q9" s="48">
        <f>N9-$D$26</f>
        <v>5.2549999999999972</v>
      </c>
      <c r="R9" s="48">
        <f>N9-$D$27</f>
        <v>4.3319230769230739</v>
      </c>
      <c r="S9" s="49">
        <f>N9-$D$28</f>
        <v>3.1011538461538439</v>
      </c>
    </row>
    <row r="10" spans="1:19" ht="15" thickBot="1" x14ac:dyDescent="0.4">
      <c r="A10" s="64">
        <f>B9</f>
        <v>25305</v>
      </c>
      <c r="B10" s="65">
        <v>44620</v>
      </c>
      <c r="C10" s="13">
        <v>0.75</v>
      </c>
      <c r="D10" s="10">
        <f>C10*$D$6</f>
        <v>12723.75</v>
      </c>
      <c r="E10" s="3">
        <f t="shared" si="0"/>
        <v>4241.25</v>
      </c>
      <c r="F10" s="27">
        <f t="shared" ref="F10:F16" si="2">E10/260</f>
        <v>16.3125</v>
      </c>
      <c r="G10" s="50">
        <f t="shared" si="1"/>
        <v>12.004807692307693</v>
      </c>
      <c r="H10" s="51">
        <f t="shared" ref="H10:H16" si="3">F10-$D$25</f>
        <v>10.004807692307693</v>
      </c>
      <c r="I10" s="51">
        <f t="shared" ref="I10:I16" si="4">F10-$D$26</f>
        <v>8.3125</v>
      </c>
      <c r="J10" s="51">
        <f t="shared" ref="J10:J16" si="5">F10-$D$27</f>
        <v>7.3894230769230766</v>
      </c>
      <c r="K10" s="52">
        <f t="shared" ref="K10:K16" si="6">F10-$D$28</f>
        <v>6.1586538461538467</v>
      </c>
      <c r="L10" s="50">
        <f>C10*$L$6</f>
        <v>11748.75</v>
      </c>
      <c r="M10" s="51">
        <f t="shared" ref="M10:M16" si="7">$L$6-L10</f>
        <v>3916.25</v>
      </c>
      <c r="N10" s="51">
        <f t="shared" ref="N10:N16" si="8">M10/260</f>
        <v>15.0625</v>
      </c>
      <c r="O10" s="51">
        <f t="shared" ref="O10:O16" si="9">N10-$D$24</f>
        <v>10.754807692307693</v>
      </c>
      <c r="P10" s="51">
        <f t="shared" ref="P10:P16" si="10">N10-$D$25</f>
        <v>8.7548076923076934</v>
      </c>
      <c r="Q10" s="51">
        <f t="shared" ref="Q10:Q16" si="11">N10-$D$26</f>
        <v>7.0625</v>
      </c>
      <c r="R10" s="51">
        <f t="shared" ref="R10:R16" si="12">N10-$D$27</f>
        <v>6.1394230769230766</v>
      </c>
      <c r="S10" s="52">
        <f t="shared" ref="S10:S16" si="13">N10-$D$28</f>
        <v>4.9086538461538467</v>
      </c>
    </row>
    <row r="11" spans="1:19" ht="15" thickBot="1" x14ac:dyDescent="0.4">
      <c r="A11" s="64">
        <f t="shared" ref="A11:A15" si="14">B10</f>
        <v>44620</v>
      </c>
      <c r="B11" s="65">
        <v>46270</v>
      </c>
      <c r="C11" s="13">
        <v>0.74</v>
      </c>
      <c r="D11" s="10">
        <f>C11*$D$6</f>
        <v>12554.1</v>
      </c>
      <c r="E11" s="3">
        <f t="shared" si="0"/>
        <v>4410.8999999999996</v>
      </c>
      <c r="F11" s="27">
        <f t="shared" si="2"/>
        <v>16.965</v>
      </c>
      <c r="G11" s="50">
        <f t="shared" si="1"/>
        <v>12.657307692307693</v>
      </c>
      <c r="H11" s="51">
        <f t="shared" si="3"/>
        <v>10.657307692307693</v>
      </c>
      <c r="I11" s="51">
        <f t="shared" si="4"/>
        <v>8.9649999999999999</v>
      </c>
      <c r="J11" s="51">
        <f t="shared" si="5"/>
        <v>8.0419230769230765</v>
      </c>
      <c r="K11" s="52">
        <f t="shared" si="6"/>
        <v>6.8111538461538466</v>
      </c>
      <c r="L11" s="50">
        <f t="shared" ref="L11:L16" si="15">C11*$L$6</f>
        <v>11592.1</v>
      </c>
      <c r="M11" s="51">
        <f t="shared" si="7"/>
        <v>4072.8999999999996</v>
      </c>
      <c r="N11" s="51">
        <f t="shared" si="8"/>
        <v>15.664999999999999</v>
      </c>
      <c r="O11" s="51">
        <f t="shared" si="9"/>
        <v>11.357307692307693</v>
      </c>
      <c r="P11" s="51">
        <f t="shared" si="10"/>
        <v>9.3573076923076925</v>
      </c>
      <c r="Q11" s="51">
        <f t="shared" si="11"/>
        <v>7.6649999999999991</v>
      </c>
      <c r="R11" s="51">
        <f t="shared" si="12"/>
        <v>6.7419230769230758</v>
      </c>
      <c r="S11" s="52">
        <f t="shared" si="13"/>
        <v>5.5111538461538458</v>
      </c>
    </row>
    <row r="12" spans="1:19" ht="15" thickBot="1" x14ac:dyDescent="0.4">
      <c r="A12" s="64">
        <f t="shared" si="14"/>
        <v>46270</v>
      </c>
      <c r="B12" s="65">
        <v>47935</v>
      </c>
      <c r="C12" s="13">
        <v>0.73</v>
      </c>
      <c r="D12" s="10">
        <f t="shared" ref="D12:D16" si="16">C12*$D$6</f>
        <v>12384.449999999999</v>
      </c>
      <c r="E12" s="3">
        <f t="shared" si="0"/>
        <v>4580.5500000000011</v>
      </c>
      <c r="F12" s="27">
        <f t="shared" si="2"/>
        <v>17.617500000000003</v>
      </c>
      <c r="G12" s="50">
        <f t="shared" si="1"/>
        <v>13.309807692307697</v>
      </c>
      <c r="H12" s="51">
        <f t="shared" si="3"/>
        <v>11.309807692307697</v>
      </c>
      <c r="I12" s="51">
        <f t="shared" si="4"/>
        <v>9.6175000000000033</v>
      </c>
      <c r="J12" s="51">
        <f t="shared" si="5"/>
        <v>8.6944230769230799</v>
      </c>
      <c r="K12" s="52">
        <f t="shared" si="6"/>
        <v>7.46365384615385</v>
      </c>
      <c r="L12" s="50">
        <f t="shared" si="15"/>
        <v>11435.449999999999</v>
      </c>
      <c r="M12" s="51">
        <f t="shared" si="7"/>
        <v>4229.5500000000011</v>
      </c>
      <c r="N12" s="51">
        <f t="shared" si="8"/>
        <v>16.267500000000005</v>
      </c>
      <c r="O12" s="51">
        <f t="shared" si="9"/>
        <v>11.959807692307699</v>
      </c>
      <c r="P12" s="51">
        <f t="shared" si="10"/>
        <v>9.9598076923076988</v>
      </c>
      <c r="Q12" s="51">
        <f t="shared" si="11"/>
        <v>8.2675000000000054</v>
      </c>
      <c r="R12" s="51">
        <f t="shared" si="12"/>
        <v>7.344423076923082</v>
      </c>
      <c r="S12" s="52">
        <f t="shared" si="13"/>
        <v>6.1136538461538521</v>
      </c>
    </row>
    <row r="13" spans="1:19" ht="15" thickBot="1" x14ac:dyDescent="0.4">
      <c r="A13" s="64">
        <f t="shared" si="14"/>
        <v>47935</v>
      </c>
      <c r="B13" s="65">
        <v>49565</v>
      </c>
      <c r="C13" s="13">
        <v>0.72</v>
      </c>
      <c r="D13" s="10">
        <f t="shared" si="16"/>
        <v>12214.8</v>
      </c>
      <c r="E13" s="3">
        <f t="shared" si="0"/>
        <v>4750.2000000000007</v>
      </c>
      <c r="F13" s="27">
        <f t="shared" si="2"/>
        <v>18.270000000000003</v>
      </c>
      <c r="G13" s="50">
        <f t="shared" si="1"/>
        <v>13.962307692307697</v>
      </c>
      <c r="H13" s="51">
        <f t="shared" si="3"/>
        <v>11.962307692307697</v>
      </c>
      <c r="I13" s="51">
        <f t="shared" si="4"/>
        <v>10.270000000000003</v>
      </c>
      <c r="J13" s="51">
        <f t="shared" si="5"/>
        <v>9.3469230769230798</v>
      </c>
      <c r="K13" s="52">
        <f t="shared" si="6"/>
        <v>8.1161538461538498</v>
      </c>
      <c r="L13" s="50">
        <f t="shared" si="15"/>
        <v>11278.8</v>
      </c>
      <c r="M13" s="51">
        <f t="shared" si="7"/>
        <v>4386.2000000000007</v>
      </c>
      <c r="N13" s="51">
        <f t="shared" si="8"/>
        <v>16.870000000000005</v>
      </c>
      <c r="O13" s="51">
        <f t="shared" si="9"/>
        <v>12.562307692307698</v>
      </c>
      <c r="P13" s="51">
        <f t="shared" si="10"/>
        <v>10.562307692307698</v>
      </c>
      <c r="Q13" s="51">
        <f t="shared" si="11"/>
        <v>8.8700000000000045</v>
      </c>
      <c r="R13" s="51">
        <f t="shared" si="12"/>
        <v>7.9469230769230812</v>
      </c>
      <c r="S13" s="52">
        <f t="shared" si="13"/>
        <v>6.7161538461538512</v>
      </c>
    </row>
    <row r="14" spans="1:19" ht="15" thickBot="1" x14ac:dyDescent="0.4">
      <c r="A14" s="64">
        <f t="shared" si="14"/>
        <v>49565</v>
      </c>
      <c r="B14" s="65">
        <v>51225</v>
      </c>
      <c r="C14" s="13">
        <v>0.71</v>
      </c>
      <c r="D14" s="10">
        <f t="shared" si="16"/>
        <v>12045.15</v>
      </c>
      <c r="E14" s="3">
        <f t="shared" si="0"/>
        <v>4919.8500000000004</v>
      </c>
      <c r="F14" s="27">
        <f t="shared" si="2"/>
        <v>18.922500000000003</v>
      </c>
      <c r="G14" s="50">
        <f t="shared" si="1"/>
        <v>14.614807692307696</v>
      </c>
      <c r="H14" s="51">
        <f t="shared" si="3"/>
        <v>12.614807692307696</v>
      </c>
      <c r="I14" s="51">
        <f t="shared" si="4"/>
        <v>10.922500000000003</v>
      </c>
      <c r="J14" s="51">
        <f t="shared" si="5"/>
        <v>9.9994230769230796</v>
      </c>
      <c r="K14" s="52">
        <f t="shared" si="6"/>
        <v>8.7686538461538497</v>
      </c>
      <c r="L14" s="50">
        <f t="shared" si="15"/>
        <v>11122.15</v>
      </c>
      <c r="M14" s="51">
        <f t="shared" si="7"/>
        <v>4542.8500000000004</v>
      </c>
      <c r="N14" s="51">
        <f t="shared" si="8"/>
        <v>17.4725</v>
      </c>
      <c r="O14" s="51">
        <f t="shared" si="9"/>
        <v>13.164807692307694</v>
      </c>
      <c r="P14" s="51">
        <f t="shared" si="10"/>
        <v>11.164807692307694</v>
      </c>
      <c r="Q14" s="51">
        <f t="shared" si="11"/>
        <v>9.4725000000000001</v>
      </c>
      <c r="R14" s="51">
        <f t="shared" si="12"/>
        <v>8.5494230769230768</v>
      </c>
      <c r="S14" s="52">
        <f t="shared" si="13"/>
        <v>7.3186538461538468</v>
      </c>
    </row>
    <row r="15" spans="1:19" ht="15" thickBot="1" x14ac:dyDescent="0.4">
      <c r="A15" s="64">
        <f t="shared" si="14"/>
        <v>51225</v>
      </c>
      <c r="B15" s="65">
        <v>122290</v>
      </c>
      <c r="C15" s="13">
        <v>0.7</v>
      </c>
      <c r="D15" s="10">
        <f t="shared" si="16"/>
        <v>11875.5</v>
      </c>
      <c r="E15" s="3">
        <f t="shared" si="0"/>
        <v>5089.5</v>
      </c>
      <c r="F15" s="27">
        <f t="shared" si="2"/>
        <v>19.574999999999999</v>
      </c>
      <c r="G15" s="50">
        <f t="shared" si="1"/>
        <v>15.267307692307693</v>
      </c>
      <c r="H15" s="51">
        <f t="shared" si="3"/>
        <v>13.267307692307693</v>
      </c>
      <c r="I15" s="51">
        <f t="shared" si="4"/>
        <v>11.574999999999999</v>
      </c>
      <c r="J15" s="51">
        <f t="shared" si="5"/>
        <v>10.651923076923076</v>
      </c>
      <c r="K15" s="52">
        <f t="shared" si="6"/>
        <v>9.421153846153846</v>
      </c>
      <c r="L15" s="50">
        <f t="shared" si="15"/>
        <v>10965.5</v>
      </c>
      <c r="M15" s="51">
        <f t="shared" si="7"/>
        <v>4699.5</v>
      </c>
      <c r="N15" s="51">
        <f t="shared" si="8"/>
        <v>18.074999999999999</v>
      </c>
      <c r="O15" s="51">
        <f t="shared" si="9"/>
        <v>13.767307692307693</v>
      </c>
      <c r="P15" s="51">
        <f t="shared" si="10"/>
        <v>11.767307692307693</v>
      </c>
      <c r="Q15" s="51">
        <f t="shared" si="11"/>
        <v>10.074999999999999</v>
      </c>
      <c r="R15" s="51">
        <f t="shared" si="12"/>
        <v>9.1519230769230759</v>
      </c>
      <c r="S15" s="52">
        <f t="shared" si="13"/>
        <v>7.921153846153846</v>
      </c>
    </row>
    <row r="16" spans="1:19" ht="15" thickBot="1" x14ac:dyDescent="0.4">
      <c r="A16" s="66">
        <f>B15</f>
        <v>122290</v>
      </c>
      <c r="B16" s="67" t="s">
        <v>6</v>
      </c>
      <c r="C16" s="14">
        <v>0.67</v>
      </c>
      <c r="D16" s="11">
        <f t="shared" si="16"/>
        <v>11366.550000000001</v>
      </c>
      <c r="E16" s="12">
        <f t="shared" si="0"/>
        <v>5598.4499999999989</v>
      </c>
      <c r="F16" s="28">
        <f t="shared" si="2"/>
        <v>21.532499999999995</v>
      </c>
      <c r="G16" s="53">
        <f t="shared" si="1"/>
        <v>17.224807692307689</v>
      </c>
      <c r="H16" s="54">
        <f t="shared" si="3"/>
        <v>15.224807692307689</v>
      </c>
      <c r="I16" s="54">
        <f t="shared" si="4"/>
        <v>13.532499999999995</v>
      </c>
      <c r="J16" s="54">
        <f t="shared" si="5"/>
        <v>12.609423076923072</v>
      </c>
      <c r="K16" s="55">
        <f t="shared" si="6"/>
        <v>11.378653846153842</v>
      </c>
      <c r="L16" s="53">
        <f t="shared" si="15"/>
        <v>10495.550000000001</v>
      </c>
      <c r="M16" s="54">
        <f t="shared" si="7"/>
        <v>5169.4499999999989</v>
      </c>
      <c r="N16" s="54">
        <f t="shared" si="8"/>
        <v>19.882499999999997</v>
      </c>
      <c r="O16" s="54">
        <f t="shared" si="9"/>
        <v>15.57480769230769</v>
      </c>
      <c r="P16" s="54">
        <f t="shared" si="10"/>
        <v>13.57480769230769</v>
      </c>
      <c r="Q16" s="54">
        <f t="shared" si="11"/>
        <v>11.882499999999997</v>
      </c>
      <c r="R16" s="54">
        <f t="shared" si="12"/>
        <v>10.959423076923073</v>
      </c>
      <c r="S16" s="55">
        <f t="shared" si="13"/>
        <v>9.7286538461538434</v>
      </c>
    </row>
    <row r="19" spans="1:4" ht="23.5" hidden="1" x14ac:dyDescent="0.35">
      <c r="A19" s="4" t="s">
        <v>28</v>
      </c>
    </row>
    <row r="20" spans="1:4" hidden="1" x14ac:dyDescent="0.35">
      <c r="A20" t="s">
        <v>17</v>
      </c>
    </row>
    <row r="21" spans="1:4" hidden="1" x14ac:dyDescent="0.35">
      <c r="A21" t="s">
        <v>18</v>
      </c>
    </row>
    <row r="22" spans="1:4" hidden="1" x14ac:dyDescent="0.35"/>
    <row r="23" spans="1:4" ht="43.5" hidden="1" x14ac:dyDescent="0.35">
      <c r="A23" s="5" t="s">
        <v>7</v>
      </c>
      <c r="B23" s="5" t="s">
        <v>8</v>
      </c>
      <c r="C23" s="5" t="s">
        <v>15</v>
      </c>
      <c r="D23" s="5" t="s">
        <v>16</v>
      </c>
    </row>
    <row r="24" spans="1:4" hidden="1" x14ac:dyDescent="0.35">
      <c r="A24" s="6" t="s">
        <v>23</v>
      </c>
      <c r="B24" s="7">
        <v>0.14000000000000001</v>
      </c>
      <c r="C24" s="1">
        <f>8000*B24</f>
        <v>1120</v>
      </c>
      <c r="D24" s="2">
        <f>C24/260</f>
        <v>4.3076923076923075</v>
      </c>
    </row>
    <row r="25" spans="1:4" hidden="1" x14ac:dyDescent="0.35">
      <c r="A25" s="6" t="s">
        <v>24</v>
      </c>
      <c r="B25" s="9">
        <v>0.20499999999999999</v>
      </c>
      <c r="C25" s="1">
        <f>8000*B25</f>
        <v>1640</v>
      </c>
      <c r="D25" s="2">
        <f t="shared" ref="D25:D28" si="17">C25/260</f>
        <v>6.3076923076923075</v>
      </c>
    </row>
    <row r="26" spans="1:4" hidden="1" x14ac:dyDescent="0.35">
      <c r="A26" s="6" t="s">
        <v>25</v>
      </c>
      <c r="B26" s="7">
        <v>0.26</v>
      </c>
      <c r="C26" s="1">
        <f t="shared" ref="C26:C28" si="18">8000*B26</f>
        <v>2080</v>
      </c>
      <c r="D26" s="2">
        <f t="shared" si="17"/>
        <v>8</v>
      </c>
    </row>
    <row r="27" spans="1:4" hidden="1" x14ac:dyDescent="0.35">
      <c r="A27" s="6" t="s">
        <v>26</v>
      </c>
      <c r="B27" s="7">
        <v>0.28999999999999998</v>
      </c>
      <c r="C27" s="1">
        <f t="shared" si="18"/>
        <v>2320</v>
      </c>
      <c r="D27" s="2">
        <f t="shared" si="17"/>
        <v>8.9230769230769234</v>
      </c>
    </row>
    <row r="28" spans="1:4" hidden="1" x14ac:dyDescent="0.35">
      <c r="A28" s="8" t="s">
        <v>27</v>
      </c>
      <c r="B28" s="7">
        <v>0.33</v>
      </c>
      <c r="C28" s="1">
        <f t="shared" si="18"/>
        <v>2640</v>
      </c>
      <c r="D28" s="2">
        <f t="shared" si="17"/>
        <v>10.153846153846153</v>
      </c>
    </row>
  </sheetData>
  <mergeCells count="23">
    <mergeCell ref="L5:S5"/>
    <mergeCell ref="G6:K6"/>
    <mergeCell ref="G7:G8"/>
    <mergeCell ref="H7:H8"/>
    <mergeCell ref="I7:I8"/>
    <mergeCell ref="J7:J8"/>
    <mergeCell ref="K7:K8"/>
    <mergeCell ref="D5:K5"/>
    <mergeCell ref="N7:N8"/>
    <mergeCell ref="A6:B6"/>
    <mergeCell ref="E7:E8"/>
    <mergeCell ref="O7:O8"/>
    <mergeCell ref="O6:S6"/>
    <mergeCell ref="P7:P8"/>
    <mergeCell ref="Q7:Q8"/>
    <mergeCell ref="R7:R8"/>
    <mergeCell ref="S7:S8"/>
    <mergeCell ref="A7:B7"/>
    <mergeCell ref="C7:C8"/>
    <mergeCell ref="D7:D8"/>
    <mergeCell ref="L7:L8"/>
    <mergeCell ref="M7:M8"/>
    <mergeCell ref="F7:F8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Dipesha Jethwa</cp:lastModifiedBy>
  <dcterms:created xsi:type="dcterms:W3CDTF">2025-08-25T03:22:05Z</dcterms:created>
  <dcterms:modified xsi:type="dcterms:W3CDTF">2026-01-15T21:50:38Z</dcterms:modified>
</cp:coreProperties>
</file>